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CL\Desktop\JULHO - 23\Lotes Vagos\Licitação\"/>
    </mc:Choice>
  </mc:AlternateContent>
  <xr:revisionPtr revIDLastSave="0" documentId="13_ncr:1_{2CEA860D-FF15-48E5-8BDA-EC33FFE6A1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 Geral" sheetId="1" r:id="rId1"/>
    <sheet name="Composição BDI" sheetId="3" r:id="rId2"/>
    <sheet name="Cronograma Físico- FInanceiro" sheetId="2" r:id="rId3"/>
  </sheets>
  <calcPr calcId="191029"/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J9" i="2"/>
  <c r="K9" i="2"/>
  <c r="L9" i="2"/>
  <c r="M9" i="2"/>
  <c r="N9" i="2"/>
  <c r="O9" i="2"/>
  <c r="D9" i="2"/>
  <c r="E8" i="2"/>
  <c r="F8" i="2"/>
  <c r="G8" i="2"/>
  <c r="H8" i="2"/>
  <c r="I8" i="2"/>
  <c r="J8" i="2"/>
  <c r="K8" i="2"/>
  <c r="L8" i="2"/>
  <c r="M8" i="2"/>
  <c r="N8" i="2"/>
  <c r="O8" i="2"/>
  <c r="D8" i="2"/>
  <c r="E7" i="2"/>
  <c r="F7" i="2"/>
  <c r="G7" i="2"/>
  <c r="H7" i="2"/>
  <c r="I7" i="2"/>
  <c r="J7" i="2"/>
  <c r="K7" i="2"/>
  <c r="L7" i="2"/>
  <c r="M7" i="2"/>
  <c r="N7" i="2"/>
  <c r="O7" i="2"/>
  <c r="E6" i="2"/>
  <c r="F6" i="2"/>
  <c r="G6" i="2"/>
  <c r="H6" i="2"/>
  <c r="I6" i="2"/>
  <c r="J6" i="2"/>
  <c r="K6" i="2"/>
  <c r="L6" i="2"/>
  <c r="M6" i="2"/>
  <c r="N6" i="2"/>
  <c r="O6" i="2"/>
  <c r="D7" i="2"/>
  <c r="P7" i="2" s="1"/>
  <c r="D6" i="2"/>
  <c r="I9" i="1"/>
  <c r="I8" i="1"/>
  <c r="O5" i="2"/>
  <c r="E5" i="2"/>
  <c r="F5" i="2"/>
  <c r="G5" i="2"/>
  <c r="H5" i="2"/>
  <c r="I5" i="2"/>
  <c r="J5" i="2"/>
  <c r="K5" i="2"/>
  <c r="L5" i="2"/>
  <c r="M5" i="2"/>
  <c r="N5" i="2"/>
  <c r="D5" i="2"/>
  <c r="E4" i="2"/>
  <c r="F4" i="2"/>
  <c r="G4" i="2"/>
  <c r="H4" i="2"/>
  <c r="I4" i="2"/>
  <c r="J4" i="2"/>
  <c r="K4" i="2"/>
  <c r="L4" i="2"/>
  <c r="M4" i="2"/>
  <c r="N4" i="2"/>
  <c r="O4" i="2"/>
  <c r="D4" i="2"/>
  <c r="G7" i="1"/>
  <c r="H7" i="1" s="1"/>
  <c r="G6" i="1"/>
  <c r="H6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P8" i="2" l="1"/>
  <c r="P9" i="2"/>
  <c r="P6" i="2"/>
  <c r="P5" i="2"/>
  <c r="P4" i="2"/>
  <c r="P10" i="2" s="1"/>
  <c r="H15" i="1"/>
  <c r="G5" i="1"/>
  <c r="H5" i="1" s="1"/>
</calcChain>
</file>

<file path=xl/sharedStrings.xml><?xml version="1.0" encoding="utf-8"?>
<sst xmlns="http://schemas.openxmlformats.org/spreadsheetml/2006/main" count="82" uniqueCount="76">
  <si>
    <t>Item</t>
  </si>
  <si>
    <t>Quant.</t>
  </si>
  <si>
    <t>Unid.</t>
  </si>
  <si>
    <t>Descrição</t>
  </si>
  <si>
    <t>Valor Ref. Unitário</t>
  </si>
  <si>
    <t>Valor Ref. Mensal</t>
  </si>
  <si>
    <t>Código</t>
  </si>
  <si>
    <t>M²</t>
  </si>
  <si>
    <t>SETOP ED-28162</t>
  </si>
  <si>
    <t xml:space="preserve"> ROÇADA MANUAL DE TERRENO COM ROÇADEIRA COSTAL, EXCLUSIVE RASTELAMENTO E QUEIMA</t>
  </si>
  <si>
    <t>1.</t>
  </si>
  <si>
    <t>M</t>
  </si>
  <si>
    <t>1.1</t>
  </si>
  <si>
    <t>Valor Ref. Unitário com BDI (24,84%)</t>
  </si>
  <si>
    <t>Manutenções de ruas, lotes vagos, terrenos urbanos, áreas verdes e áreas de preservação permanente</t>
  </si>
  <si>
    <t>1.2</t>
  </si>
  <si>
    <t>1.3</t>
  </si>
  <si>
    <t>1.4</t>
  </si>
  <si>
    <t>1.5</t>
  </si>
  <si>
    <t>Contratação de empresa, com utilização do sistema de Registro de Preços, para prestação de serviços de manutenção de ruas, lotes vagos, terrenos urbanos, áreas verdes e áreas de preservação permanente, através de roçagem com recolhimento de material, construção de passeio, acessibilidade, cercamento e instalação de meios-fios, em atendimento à Lei Municipal nº 5.106/2009</t>
  </si>
  <si>
    <t>M³</t>
  </si>
  <si>
    <t>CARGA DE MATERIAL DE QUALQUER NATUREZA SOBRE CAMINHAO - MECÂNICA</t>
  </si>
  <si>
    <t>SUDECAP 03.13.04</t>
  </si>
  <si>
    <t>M³xKM</t>
  </si>
  <si>
    <t>TRANSPORTE DE MATERIAL DE QUALQUER NATUREZA - DMT  &gt; 5 KM</t>
  </si>
  <si>
    <t>SUDECAP 02.27.01</t>
  </si>
  <si>
    <t xml:space="preserve">EXECUÇÃO DE PASSEIO (CALÇADA) OU PISO DE CONCRETO COM CONCRETO MOLDADO IN LOCO, USINADO C20, ACABAMENTO CONVENCIONAL, NÃO ARMADO. AF_08/2022 </t>
  </si>
  <si>
    <t>SINAPI 94991</t>
  </si>
  <si>
    <t>SUDECAP 03.15.03</t>
  </si>
  <si>
    <t>ATERRO COMPACTADO - MANUAL, COM SOQUETE</t>
  </si>
  <si>
    <t>SINAPI 98522</t>
  </si>
  <si>
    <t xml:space="preserve"> CERCA DE ALAMBRADO EM MOURÕES DE CONCRETO, COM TELA DE ARAME GALVANIZADO (INCLUSIVE MURETA EM CONCRETO). AF_05/2018</t>
  </si>
  <si>
    <t xml:space="preserve">SINAPI 94277 </t>
  </si>
  <si>
    <t>ASSENTAMENTO DE GUIA (MEIO-FIO) EM TRECHO RETO, CONFECCIONADA EM CONCRETO PRÉ-FABRICADO, DIMENSÕES 80X08X08X25 CM (COMPRIMENTO X BASE INFERIOR X BASE SUPERIOR X ALTURA), PARA URBANIZAÇÃO INTERNA DE EMPREENDIMENTOS. AF_06/2016</t>
  </si>
  <si>
    <t xml:space="preserve">SINAPI 34723 </t>
  </si>
  <si>
    <t>SETOP ED-50586</t>
  </si>
  <si>
    <t xml:space="preserve"> PISO PODOTÁTIL DE CONCRETO, ALERTA, APLICADO EM PISO (40X40CM) COM JUNTA SECA, COR VERMELHO/AMARELO, ASSENTAMENTO COM ARGAMASSA INDUSTRIALIZADA, INCLUSIVE FORNECIMENTO E INSTALAÇÃO</t>
  </si>
  <si>
    <t>SETOP ED-50587</t>
  </si>
  <si>
    <t>1.6</t>
  </si>
  <si>
    <t>1.7</t>
  </si>
  <si>
    <t>1.8</t>
  </si>
  <si>
    <t>1.9</t>
  </si>
  <si>
    <t>1.10</t>
  </si>
  <si>
    <t>Planilha de manutenções em ruas, lotes vagos, terrenos urbanos, áreas verdes e áreas de preservação permanente</t>
  </si>
  <si>
    <t>PISO PODOTÁTIL DE CONCRETO, DIRECIONAL, APLICADO EM PISO (40X40CM) COM JUNTA SECA, COR VERMELHO/AMARELO, ASSENTAMENTO COM ARGAMASSA INDUSTRIALIZADA, INCLUSIVE FORNECIMENTO E INSTALAÇÃO</t>
  </si>
  <si>
    <t>PLACA DE SINALIZAÇÃO EM CHAPA DE ACO NUM 16 COM PINTURA REFLETIVA</t>
  </si>
  <si>
    <t xml:space="preserve">TOTAL = </t>
  </si>
  <si>
    <t xml:space="preserve">CRONOGRAMA FÍSICO X FINANCEIRO </t>
  </si>
  <si>
    <t>Serviço de manutenção de ruas, lotes vagos (em atendimento à Lei Municipal nº 5.106/2009), terrenos urbanos, áreas públicas, áreas verdes, áreas de preservação permanente, através de roçagem com recolhimento de material, construção de passeio, acessibilidade, cercamento, instalação de meios-fios e placas de identificação.</t>
  </si>
  <si>
    <t>ITEM</t>
  </si>
  <si>
    <t>DESCRIÇÃO DOS SERVIÇOS</t>
  </si>
  <si>
    <t>Cercamento de lotes</t>
  </si>
  <si>
    <t xml:space="preserve"> BDI</t>
  </si>
  <si>
    <t xml:space="preserve">COMPOSIÇÃO DO BDI </t>
  </si>
  <si>
    <t>ITENS</t>
  </si>
  <si>
    <t>PERCENTUAL (%)</t>
  </si>
  <si>
    <t>1 - CUSTOS INDIRETOS (CI)</t>
  </si>
  <si>
    <t xml:space="preserve">1.1 - AC - ADMINISTRAÇÃO CENTRAL </t>
  </si>
  <si>
    <t>1.2 - S+G - SEGURO + GARANTIA</t>
  </si>
  <si>
    <t xml:space="preserve">1.3 - R - RISCOS  </t>
  </si>
  <si>
    <t xml:space="preserve">1.4 - DF - DESPESAS FINANCEIRAS </t>
  </si>
  <si>
    <t>2 - LUCRO (L)</t>
  </si>
  <si>
    <t xml:space="preserve">2.1 - L - LUCRO </t>
  </si>
  <si>
    <t>3 - IMPOSTOS (I)</t>
  </si>
  <si>
    <t xml:space="preserve">3.1 - COFINS </t>
  </si>
  <si>
    <t xml:space="preserve">3.2 - PIS / PASEP </t>
  </si>
  <si>
    <t xml:space="preserve">3.3 - ISS </t>
  </si>
  <si>
    <t xml:space="preserve">BDI = </t>
  </si>
  <si>
    <t xml:space="preserve">BDI = ( 1 + AC + S + G + R) * (1 + DF) * (1 + L)  - 1
                                (1 - I)  </t>
  </si>
  <si>
    <t>Placa de sinalização</t>
  </si>
  <si>
    <t>Execução de passeio + Aterro</t>
  </si>
  <si>
    <t>Assentamento de guia (meio-fio)</t>
  </si>
  <si>
    <t>Piso podotátil (alerta + direcional)</t>
  </si>
  <si>
    <t xml:space="preserve">TOTAL GERAL </t>
  </si>
  <si>
    <t>TOTAL ANO</t>
  </si>
  <si>
    <t>Roçada + Carga +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</si>
</sst>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###,###"/>
    <numFmt numFmtId="167" formatCode="_(&quot;R$ &quot;* #,##0.00_);_(&quot;R$ &quot;* \(#,##0.00\);_(&quot;R$ &quot;* &quot;-&quot;??_);_(@_)"/>
    <numFmt numFmtId="168" formatCode="_(* #,##0_);_(* \(#,##0\);_(* &quot;-&quot;_);_(@_)"/>
    <numFmt numFmtId="169" formatCode="&quot;R$&quot;#,##0.00"/>
    <numFmt numFmtId="170" formatCode="###,###.00"/>
    <numFmt numFmtId="171" formatCode="_-[$R$-416]\ * #,##0.00_-;\-[$R$-416]\ * #,##0.00_-;_-[$R$-416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6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>
      <alignment vertical="center"/>
    </xf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44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3" fillId="0" borderId="0" quotePrefix="1" applyFont="0" applyFill="0" applyBorder="0" applyAlignment="0">
      <protection locked="0"/>
    </xf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166" fontId="4" fillId="0" borderId="1" xfId="5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6" fillId="0" borderId="2" xfId="5" applyFont="1" applyBorder="1" applyAlignment="1">
      <alignment horizontal="center" vertical="center" wrapText="1"/>
    </xf>
    <xf numFmtId="44" fontId="6" fillId="0" borderId="1" xfId="52" applyFont="1" applyBorder="1" applyAlignment="1">
      <alignment horizontal="center" vertical="center" wrapText="1"/>
    </xf>
    <xf numFmtId="44" fontId="4" fillId="0" borderId="1" xfId="52" quotePrefix="1" applyFont="1" applyBorder="1" applyAlignment="1">
      <alignment horizontal="center" vertical="center"/>
    </xf>
    <xf numFmtId="44" fontId="0" fillId="0" borderId="0" xfId="52" applyFont="1"/>
    <xf numFmtId="2" fontId="4" fillId="0" borderId="1" xfId="5" applyNumberFormat="1" applyFont="1" applyBorder="1" applyAlignment="1">
      <alignment horizontal="center" vertical="center" wrapText="1"/>
    </xf>
    <xf numFmtId="44" fontId="4" fillId="0" borderId="1" xfId="52" quotePrefix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 readingOrder="1"/>
    </xf>
    <xf numFmtId="4" fontId="8" fillId="0" borderId="0" xfId="0" applyNumberFormat="1" applyFont="1" applyAlignment="1">
      <alignment horizontal="right" vertical="center" wrapText="1" readingOrder="1"/>
    </xf>
    <xf numFmtId="0" fontId="0" fillId="0" borderId="0" xfId="0" applyAlignment="1">
      <alignment wrapText="1"/>
    </xf>
    <xf numFmtId="0" fontId="6" fillId="0" borderId="9" xfId="5" applyFont="1" applyBorder="1" applyAlignment="1">
      <alignment horizontal="center" vertical="center"/>
    </xf>
    <xf numFmtId="166" fontId="4" fillId="0" borderId="9" xfId="5" applyNumberFormat="1" applyFont="1" applyBorder="1" applyAlignment="1">
      <alignment horizontal="center" vertical="center"/>
    </xf>
    <xf numFmtId="0" fontId="6" fillId="2" borderId="9" xfId="5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 wrapText="1"/>
    </xf>
    <xf numFmtId="169" fontId="0" fillId="3" borderId="0" xfId="0" applyNumberFormat="1" applyFill="1" applyAlignment="1">
      <alignment horizontal="center" vertical="center"/>
    </xf>
    <xf numFmtId="0" fontId="0" fillId="3" borderId="0" xfId="0" applyFill="1"/>
    <xf numFmtId="44" fontId="4" fillId="0" borderId="1" xfId="52" applyFont="1" applyBorder="1" applyAlignment="1">
      <alignment vertical="center"/>
    </xf>
    <xf numFmtId="171" fontId="4" fillId="0" borderId="1" xfId="52" quotePrefix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44" fontId="4" fillId="0" borderId="1" xfId="52" applyFont="1" applyBorder="1" applyAlignment="1">
      <alignment horizontal="center" vertical="center"/>
    </xf>
    <xf numFmtId="44" fontId="6" fillId="3" borderId="1" xfId="5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4" fillId="0" borderId="1" xfId="53" applyFont="1" applyBorder="1" applyAlignment="1">
      <alignment vertical="center"/>
    </xf>
    <xf numFmtId="44" fontId="6" fillId="3" borderId="1" xfId="52" applyFont="1" applyFill="1" applyBorder="1" applyAlignment="1">
      <alignment vertical="center"/>
    </xf>
    <xf numFmtId="17" fontId="11" fillId="3" borderId="1" xfId="0" applyNumberFormat="1" applyFont="1" applyFill="1" applyBorder="1" applyAlignment="1">
      <alignment horizontal="center" vertical="center" wrapText="1"/>
    </xf>
    <xf numFmtId="44" fontId="12" fillId="3" borderId="1" xfId="52" applyFont="1" applyFill="1" applyBorder="1" applyAlignment="1">
      <alignment horizontal="center" vertical="center" wrapText="1"/>
    </xf>
    <xf numFmtId="0" fontId="14" fillId="0" borderId="1" xfId="0" applyFont="1" applyBorder="1"/>
    <xf numFmtId="10" fontId="14" fillId="0" borderId="1" xfId="0" applyNumberFormat="1" applyFont="1" applyBorder="1"/>
    <xf numFmtId="0" fontId="10" fillId="0" borderId="15" xfId="0" applyFont="1" applyBorder="1" applyAlignment="1">
      <alignment horizontal="center" vertical="center"/>
    </xf>
    <xf numFmtId="171" fontId="10" fillId="0" borderId="15" xfId="0" applyNumberFormat="1" applyFont="1" applyBorder="1" applyAlignment="1">
      <alignment horizontal="center" vertical="center"/>
    </xf>
    <xf numFmtId="44" fontId="10" fillId="0" borderId="15" xfId="0" applyNumberFormat="1" applyFont="1" applyBorder="1" applyAlignment="1">
      <alignment horizontal="center" vertical="center"/>
    </xf>
    <xf numFmtId="44" fontId="10" fillId="0" borderId="15" xfId="52" applyFont="1" applyBorder="1" applyAlignment="1">
      <alignment horizontal="center" vertical="center"/>
    </xf>
    <xf numFmtId="44" fontId="16" fillId="0" borderId="1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 readingOrder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left" vertical="center"/>
    </xf>
    <xf numFmtId="0" fontId="6" fillId="2" borderId="3" xfId="5" applyFont="1" applyFill="1" applyBorder="1" applyAlignment="1">
      <alignment horizontal="left" vertical="center"/>
    </xf>
    <xf numFmtId="170" fontId="6" fillId="3" borderId="10" xfId="5" applyNumberFormat="1" applyFont="1" applyFill="1" applyBorder="1" applyAlignment="1">
      <alignment horizontal="right" vertical="center"/>
    </xf>
    <xf numFmtId="170" fontId="6" fillId="3" borderId="3" xfId="5" applyNumberFormat="1" applyFont="1" applyFill="1" applyBorder="1" applyAlignment="1">
      <alignment horizontal="right" vertical="center"/>
    </xf>
    <xf numFmtId="170" fontId="6" fillId="3" borderId="2" xfId="5" applyNumberFormat="1" applyFont="1" applyFill="1" applyBorder="1" applyAlignment="1">
      <alignment horizontal="right" vertical="center"/>
    </xf>
    <xf numFmtId="169" fontId="0" fillId="0" borderId="0" xfId="0" applyNumberFormat="1" applyAlignment="1">
      <alignment horizontal="center" vertical="center" wrapText="1"/>
    </xf>
    <xf numFmtId="17" fontId="6" fillId="0" borderId="8" xfId="5" applyNumberFormat="1" applyFont="1" applyBorder="1" applyAlignment="1">
      <alignment horizontal="center" vertical="center" wrapText="1"/>
    </xf>
    <xf numFmtId="17" fontId="6" fillId="0" borderId="5" xfId="5" applyNumberFormat="1" applyFont="1" applyBorder="1" applyAlignment="1">
      <alignment horizontal="center" vertical="center" wrapText="1"/>
    </xf>
    <xf numFmtId="17" fontId="6" fillId="0" borderId="5" xfId="5" quotePrefix="1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</cellXfs>
  <cellStyles count="54">
    <cellStyle name="Moeda" xfId="52" builtinId="4"/>
    <cellStyle name="Moeda 10" xfId="40" xr:uid="{00000000-0005-0000-0000-000001000000}"/>
    <cellStyle name="Moeda 11" xfId="46" xr:uid="{00000000-0005-0000-0000-000002000000}"/>
    <cellStyle name="Moeda 12" xfId="2" xr:uid="{00000000-0005-0000-0000-000003000000}"/>
    <cellStyle name="Moeda 2" xfId="6" xr:uid="{00000000-0005-0000-0000-000004000000}"/>
    <cellStyle name="Moeda 2 2" xfId="42" xr:uid="{00000000-0005-0000-0000-000005000000}"/>
    <cellStyle name="Moeda 3" xfId="12" xr:uid="{00000000-0005-0000-0000-000006000000}"/>
    <cellStyle name="Moeda 3 2" xfId="14" xr:uid="{00000000-0005-0000-0000-000007000000}"/>
    <cellStyle name="Moeda 4" xfId="19" xr:uid="{00000000-0005-0000-0000-000008000000}"/>
    <cellStyle name="Moeda 5" xfId="23" xr:uid="{00000000-0005-0000-0000-000009000000}"/>
    <cellStyle name="Moeda 6" xfId="17" xr:uid="{00000000-0005-0000-0000-00000A000000}"/>
    <cellStyle name="Moeda 6 2" xfId="21" xr:uid="{00000000-0005-0000-0000-00000B000000}"/>
    <cellStyle name="Moeda 6 3" xfId="31" xr:uid="{00000000-0005-0000-0000-00000C000000}"/>
    <cellStyle name="Moeda 6 3 2" xfId="37" xr:uid="{00000000-0005-0000-0000-00000D000000}"/>
    <cellStyle name="Moeda 7" xfId="34" xr:uid="{00000000-0005-0000-0000-00000E000000}"/>
    <cellStyle name="Moeda 8" xfId="35" xr:uid="{00000000-0005-0000-0000-00000F000000}"/>
    <cellStyle name="Moeda 9" xfId="36" xr:uid="{00000000-0005-0000-0000-000010000000}"/>
    <cellStyle name="Normal" xfId="0" builtinId="0"/>
    <cellStyle name="Normal 10" xfId="43" xr:uid="{00000000-0005-0000-0000-000012000000}"/>
    <cellStyle name="Normal 11" xfId="48" xr:uid="{00000000-0005-0000-0000-000013000000}"/>
    <cellStyle name="Normal 12" xfId="50" xr:uid="{00000000-0005-0000-0000-000014000000}"/>
    <cellStyle name="Normal 13" xfId="51" xr:uid="{00000000-0005-0000-0000-000015000000}"/>
    <cellStyle name="Normal 14" xfId="1" xr:uid="{00000000-0005-0000-0000-000016000000}"/>
    <cellStyle name="Normal 2" xfId="8" xr:uid="{00000000-0005-0000-0000-000017000000}"/>
    <cellStyle name="Normal 2 2" xfId="13" xr:uid="{00000000-0005-0000-0000-000018000000}"/>
    <cellStyle name="Normal 2 3" xfId="24" xr:uid="{00000000-0005-0000-0000-000019000000}"/>
    <cellStyle name="Normal 2 4" xfId="25" xr:uid="{00000000-0005-0000-0000-00001A000000}"/>
    <cellStyle name="Normal 2 5" xfId="45" xr:uid="{00000000-0005-0000-0000-00001B000000}"/>
    <cellStyle name="Normal 3" xfId="4" xr:uid="{00000000-0005-0000-0000-00001C000000}"/>
    <cellStyle name="Normal 3 2" xfId="10" xr:uid="{00000000-0005-0000-0000-00001D000000}"/>
    <cellStyle name="Normal 4" xfId="9" xr:uid="{00000000-0005-0000-0000-00001E000000}"/>
    <cellStyle name="Normal 4 2" xfId="15" xr:uid="{00000000-0005-0000-0000-00001F000000}"/>
    <cellStyle name="Normal 5" xfId="11" xr:uid="{00000000-0005-0000-0000-000020000000}"/>
    <cellStyle name="Normal 6" xfId="18" xr:uid="{00000000-0005-0000-0000-000021000000}"/>
    <cellStyle name="Normal 7" xfId="39" xr:uid="{00000000-0005-0000-0000-000022000000}"/>
    <cellStyle name="Normal 8" xfId="26" xr:uid="{00000000-0005-0000-0000-000023000000}"/>
    <cellStyle name="Normal 8 2" xfId="44" xr:uid="{00000000-0005-0000-0000-000024000000}"/>
    <cellStyle name="Normal 9" xfId="16" xr:uid="{00000000-0005-0000-0000-000025000000}"/>
    <cellStyle name="Normal 9 2" xfId="32" xr:uid="{00000000-0005-0000-0000-000026000000}"/>
    <cellStyle name="Normal 9 2 2" xfId="38" xr:uid="{00000000-0005-0000-0000-000027000000}"/>
    <cellStyle name="Normal_Planilha de apresentação - coleta + veículos - licitação - janeiro 2006 - Lote 2" xfId="5" xr:uid="{00000000-0005-0000-0000-000028000000}"/>
    <cellStyle name="Porcentagem 2" xfId="7" xr:uid="{00000000-0005-0000-0000-000029000000}"/>
    <cellStyle name="Porcentagem 2 2" xfId="20" xr:uid="{00000000-0005-0000-0000-00002A000000}"/>
    <cellStyle name="Porcentagem 3" xfId="22" xr:uid="{00000000-0005-0000-0000-00002B000000}"/>
    <cellStyle name="Porcentagem 4" xfId="41" xr:uid="{00000000-0005-0000-0000-00002C000000}"/>
    <cellStyle name="Porcentagem 5" xfId="3" xr:uid="{00000000-0005-0000-0000-00002D000000}"/>
    <cellStyle name="Separador de milhares [0] 2" xfId="33" xr:uid="{00000000-0005-0000-0000-00002E000000}"/>
    <cellStyle name="Separador de milhares 2" xfId="27" xr:uid="{00000000-0005-0000-0000-00002F000000}"/>
    <cellStyle name="Separador de milhares 3" xfId="28" xr:uid="{00000000-0005-0000-0000-000030000000}"/>
    <cellStyle name="Vírgula" xfId="53" builtinId="3"/>
    <cellStyle name="Vírgula 2" xfId="29" xr:uid="{00000000-0005-0000-0000-000031000000}"/>
    <cellStyle name="Vírgula 3" xfId="30" xr:uid="{00000000-0005-0000-0000-000032000000}"/>
    <cellStyle name="Vírgula 4" xfId="47" xr:uid="{00000000-0005-0000-0000-000033000000}"/>
    <cellStyle name="Vírgula 5" xfId="49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showGridLines="0" tabSelected="1" topLeftCell="A7" zoomScale="110" zoomScaleNormal="110" workbookViewId="0">
      <selection activeCell="I10" sqref="I10:O10"/>
    </sheetView>
  </sheetViews>
  <sheetFormatPr defaultRowHeight="15" x14ac:dyDescent="0.25"/>
  <cols>
    <col min="1" max="1" width="7.28515625" customWidth="1"/>
    <col min="2" max="2" width="11" style="13" customWidth="1"/>
    <col min="3" max="3" width="14.42578125" bestFit="1" customWidth="1"/>
    <col min="4" max="4" width="8.42578125" customWidth="1"/>
    <col min="5" max="5" width="48.140625" style="3" customWidth="1"/>
    <col min="6" max="6" width="10.7109375" style="8" bestFit="1" customWidth="1"/>
    <col min="7" max="7" width="12.5703125" style="8" customWidth="1"/>
    <col min="8" max="8" width="16" style="8" bestFit="1" customWidth="1"/>
    <col min="9" max="9" width="14.140625" bestFit="1" customWidth="1"/>
    <col min="12" max="13" width="10.42578125" bestFit="1" customWidth="1"/>
    <col min="16" max="16" width="22" customWidth="1"/>
  </cols>
  <sheetData>
    <row r="1" spans="1:15" ht="34.5" customHeight="1" thickBot="1" x14ac:dyDescent="0.3">
      <c r="A1" s="41" t="s">
        <v>43</v>
      </c>
      <c r="B1" s="42"/>
      <c r="C1" s="42"/>
      <c r="D1" s="42"/>
      <c r="E1" s="42"/>
      <c r="F1" s="42"/>
      <c r="G1" s="42"/>
      <c r="H1" s="42"/>
    </row>
    <row r="2" spans="1:15" ht="57.75" customHeight="1" x14ac:dyDescent="0.25">
      <c r="A2" s="49" t="s">
        <v>19</v>
      </c>
      <c r="B2" s="50"/>
      <c r="C2" s="51"/>
      <c r="D2" s="51"/>
      <c r="E2" s="51"/>
      <c r="F2" s="51"/>
      <c r="G2" s="51"/>
      <c r="H2" s="51"/>
    </row>
    <row r="3" spans="1:15" ht="45" x14ac:dyDescent="0.25">
      <c r="A3" s="14" t="s">
        <v>0</v>
      </c>
      <c r="B3" s="5" t="s">
        <v>6</v>
      </c>
      <c r="C3" s="2" t="s">
        <v>1</v>
      </c>
      <c r="D3" s="2" t="s">
        <v>2</v>
      </c>
      <c r="E3" s="2" t="s">
        <v>3</v>
      </c>
      <c r="F3" s="6" t="s">
        <v>4</v>
      </c>
      <c r="G3" s="25" t="s">
        <v>13</v>
      </c>
      <c r="H3" s="6" t="s">
        <v>5</v>
      </c>
    </row>
    <row r="4" spans="1:15" x14ac:dyDescent="0.25">
      <c r="A4" s="16" t="s">
        <v>10</v>
      </c>
      <c r="B4" s="43" t="s">
        <v>14</v>
      </c>
      <c r="C4" s="44"/>
      <c r="D4" s="44"/>
      <c r="E4" s="44"/>
      <c r="F4" s="44"/>
      <c r="G4" s="44"/>
      <c r="H4" s="44"/>
    </row>
    <row r="5" spans="1:15" ht="44.25" customHeight="1" x14ac:dyDescent="0.25">
      <c r="A5" s="15" t="s">
        <v>12</v>
      </c>
      <c r="B5" s="1" t="s">
        <v>8</v>
      </c>
      <c r="C5" s="27">
        <v>400000</v>
      </c>
      <c r="D5" s="1" t="s">
        <v>7</v>
      </c>
      <c r="E5" s="9" t="s">
        <v>9</v>
      </c>
      <c r="F5" s="7">
        <v>0.17</v>
      </c>
      <c r="G5" s="7">
        <f t="shared" ref="G5:G14" si="0">F5+F5*24.84%</f>
        <v>0.21222800000000003</v>
      </c>
      <c r="H5" s="7">
        <f>G5*C5</f>
        <v>84891.200000000012</v>
      </c>
      <c r="I5" s="4"/>
    </row>
    <row r="6" spans="1:15" ht="44.25" customHeight="1" x14ac:dyDescent="0.25">
      <c r="A6" s="15" t="s">
        <v>15</v>
      </c>
      <c r="B6" s="1" t="s">
        <v>25</v>
      </c>
      <c r="C6" s="27">
        <v>2000</v>
      </c>
      <c r="D6" s="23" t="s">
        <v>20</v>
      </c>
      <c r="E6" s="9" t="s">
        <v>21</v>
      </c>
      <c r="F6" s="24">
        <v>2.85</v>
      </c>
      <c r="G6" s="20">
        <f t="shared" si="0"/>
        <v>3.5579400000000003</v>
      </c>
      <c r="H6" s="21">
        <f t="shared" ref="H6" si="1">G6*C6</f>
        <v>7115.880000000001</v>
      </c>
      <c r="I6" s="4"/>
    </row>
    <row r="7" spans="1:15" ht="30" x14ac:dyDescent="0.25">
      <c r="A7" s="15" t="s">
        <v>16</v>
      </c>
      <c r="B7" s="1" t="s">
        <v>22</v>
      </c>
      <c r="C7" s="27">
        <v>20000</v>
      </c>
      <c r="D7" s="1" t="s">
        <v>23</v>
      </c>
      <c r="E7" s="9" t="s">
        <v>24</v>
      </c>
      <c r="F7" s="10">
        <v>1.9</v>
      </c>
      <c r="G7" s="20">
        <f>F7+F7*24.84%</f>
        <v>2.3719600000000001</v>
      </c>
      <c r="H7" s="21">
        <f>G7*C7</f>
        <v>47439.200000000004</v>
      </c>
      <c r="I7" s="4"/>
    </row>
    <row r="8" spans="1:15" ht="60" x14ac:dyDescent="0.25">
      <c r="A8" s="15" t="s">
        <v>17</v>
      </c>
      <c r="B8" s="1" t="s">
        <v>27</v>
      </c>
      <c r="C8" s="27">
        <v>3000</v>
      </c>
      <c r="D8" s="1" t="s">
        <v>20</v>
      </c>
      <c r="E8" s="9" t="s">
        <v>26</v>
      </c>
      <c r="F8" s="7">
        <v>779.53</v>
      </c>
      <c r="G8" s="7">
        <f t="shared" si="0"/>
        <v>973.16525200000001</v>
      </c>
      <c r="H8" s="7">
        <f>G8*C8</f>
        <v>2919495.7560000001</v>
      </c>
      <c r="I8" s="4">
        <f>H8+H9</f>
        <v>2986459.932</v>
      </c>
    </row>
    <row r="9" spans="1:15" ht="30" x14ac:dyDescent="0.25">
      <c r="A9" s="15" t="s">
        <v>18</v>
      </c>
      <c r="B9" s="1" t="s">
        <v>28</v>
      </c>
      <c r="C9" s="27">
        <v>1200</v>
      </c>
      <c r="D9" s="1" t="s">
        <v>20</v>
      </c>
      <c r="E9" s="9" t="s">
        <v>29</v>
      </c>
      <c r="F9" s="7">
        <v>44.7</v>
      </c>
      <c r="G9" s="7">
        <f t="shared" si="0"/>
        <v>55.803480000000008</v>
      </c>
      <c r="H9" s="7">
        <f>G9*C9</f>
        <v>66964.176000000007</v>
      </c>
      <c r="I9" s="4">
        <f>I8/12</f>
        <v>248871.66099999999</v>
      </c>
    </row>
    <row r="10" spans="1:15" ht="63" customHeight="1" x14ac:dyDescent="0.25">
      <c r="A10" s="15" t="s">
        <v>38</v>
      </c>
      <c r="B10" s="22" t="s">
        <v>30</v>
      </c>
      <c r="C10" s="27">
        <v>9000</v>
      </c>
      <c r="D10" s="23" t="s">
        <v>11</v>
      </c>
      <c r="E10" s="9" t="s">
        <v>31</v>
      </c>
      <c r="F10" s="24">
        <v>182.4</v>
      </c>
      <c r="G10" s="7">
        <f t="shared" si="0"/>
        <v>227.70816000000002</v>
      </c>
      <c r="H10" s="7">
        <f t="shared" ref="H10:H14" si="2">G10*C10</f>
        <v>2049373.4400000002</v>
      </c>
      <c r="I10" s="48"/>
      <c r="J10" s="48"/>
      <c r="K10" s="48"/>
      <c r="L10" s="48"/>
      <c r="M10" s="48"/>
      <c r="N10" s="48"/>
      <c r="O10" s="48"/>
    </row>
    <row r="11" spans="1:15" ht="90" x14ac:dyDescent="0.25">
      <c r="A11" s="15" t="s">
        <v>39</v>
      </c>
      <c r="B11" s="22" t="s">
        <v>32</v>
      </c>
      <c r="C11" s="27">
        <v>7000</v>
      </c>
      <c r="D11" s="23" t="s">
        <v>11</v>
      </c>
      <c r="E11" s="9" t="s">
        <v>33</v>
      </c>
      <c r="F11" s="24">
        <v>54.42</v>
      </c>
      <c r="G11" s="7">
        <f t="shared" si="0"/>
        <v>67.937927999999999</v>
      </c>
      <c r="H11" s="7">
        <f t="shared" si="2"/>
        <v>475565.49599999998</v>
      </c>
      <c r="I11" s="17"/>
      <c r="J11" s="17"/>
      <c r="K11" s="17"/>
      <c r="L11" s="17"/>
      <c r="M11" s="17"/>
      <c r="N11" s="17"/>
      <c r="O11" s="17"/>
    </row>
    <row r="12" spans="1:15" ht="30" x14ac:dyDescent="0.25">
      <c r="A12" s="15" t="s">
        <v>40</v>
      </c>
      <c r="B12" s="22" t="s">
        <v>34</v>
      </c>
      <c r="C12" s="27">
        <v>64</v>
      </c>
      <c r="D12" s="23" t="s">
        <v>7</v>
      </c>
      <c r="E12" s="9" t="s">
        <v>45</v>
      </c>
      <c r="F12" s="24">
        <v>577.5</v>
      </c>
      <c r="G12" s="7">
        <f t="shared" si="0"/>
        <v>720.95100000000002</v>
      </c>
      <c r="H12" s="7">
        <f t="shared" si="2"/>
        <v>46140.864000000001</v>
      </c>
      <c r="I12" s="17"/>
      <c r="J12" s="17"/>
      <c r="K12" s="26"/>
      <c r="L12" s="17"/>
      <c r="M12" s="17"/>
      <c r="N12" s="17"/>
      <c r="O12" s="17"/>
    </row>
    <row r="13" spans="1:15" ht="75" x14ac:dyDescent="0.25">
      <c r="A13" s="15" t="s">
        <v>41</v>
      </c>
      <c r="B13" s="22" t="s">
        <v>35</v>
      </c>
      <c r="C13" s="27">
        <v>300</v>
      </c>
      <c r="D13" s="23" t="s">
        <v>7</v>
      </c>
      <c r="E13" s="9" t="s">
        <v>36</v>
      </c>
      <c r="F13" s="24">
        <v>125.69</v>
      </c>
      <c r="G13" s="7">
        <f t="shared" si="0"/>
        <v>156.911396</v>
      </c>
      <c r="H13" s="7">
        <f t="shared" si="2"/>
        <v>47073.418799999999</v>
      </c>
      <c r="I13" s="17"/>
      <c r="J13" s="17"/>
      <c r="K13" s="26"/>
      <c r="L13" s="17"/>
      <c r="M13" s="17"/>
      <c r="N13" s="17"/>
      <c r="O13" s="17"/>
    </row>
    <row r="14" spans="1:15" ht="75" x14ac:dyDescent="0.25">
      <c r="A14" s="15" t="s">
        <v>42</v>
      </c>
      <c r="B14" s="22" t="s">
        <v>37</v>
      </c>
      <c r="C14" s="27">
        <v>500</v>
      </c>
      <c r="D14" s="23" t="s">
        <v>7</v>
      </c>
      <c r="E14" s="9" t="s">
        <v>44</v>
      </c>
      <c r="F14" s="24">
        <v>123.68</v>
      </c>
      <c r="G14" s="7">
        <f t="shared" si="0"/>
        <v>154.40211200000002</v>
      </c>
      <c r="H14" s="7">
        <f t="shared" si="2"/>
        <v>77201.056000000011</v>
      </c>
      <c r="I14" s="17"/>
      <c r="J14" s="17"/>
      <c r="K14" s="17"/>
      <c r="L14" s="17"/>
      <c r="M14" s="17"/>
      <c r="N14" s="17"/>
      <c r="O14" s="17"/>
    </row>
    <row r="15" spans="1:15" s="19" customFormat="1" x14ac:dyDescent="0.25">
      <c r="A15" s="45" t="s">
        <v>46</v>
      </c>
      <c r="B15" s="46"/>
      <c r="C15" s="46"/>
      <c r="D15" s="46"/>
      <c r="E15" s="46"/>
      <c r="F15" s="46"/>
      <c r="G15" s="47"/>
      <c r="H15" s="28">
        <f>SUM(H5:H14)</f>
        <v>5821260.486800001</v>
      </c>
      <c r="I15" s="18"/>
    </row>
    <row r="16" spans="1:15" x14ac:dyDescent="0.25">
      <c r="D16" s="11"/>
      <c r="E16" s="40"/>
      <c r="F16" s="40"/>
      <c r="G16" s="40"/>
      <c r="H16" s="40"/>
      <c r="I16" s="40"/>
      <c r="J16" s="40"/>
      <c r="K16" s="40"/>
      <c r="L16" s="40"/>
      <c r="M16" s="11"/>
      <c r="N16" s="12"/>
    </row>
    <row r="17" spans="1:14" x14ac:dyDescent="0.25">
      <c r="A17" s="11"/>
      <c r="B17" s="11"/>
      <c r="C17" s="40"/>
      <c r="D17" s="40"/>
      <c r="E17" s="40"/>
      <c r="F17" s="40"/>
      <c r="G17" s="40"/>
      <c r="H17" s="40"/>
      <c r="I17" s="40"/>
      <c r="J17" s="40"/>
      <c r="K17" s="11"/>
      <c r="L17" s="12"/>
    </row>
    <row r="18" spans="1:14" x14ac:dyDescent="0.25">
      <c r="A18" s="11"/>
      <c r="B18" s="11"/>
      <c r="C18" s="40"/>
      <c r="D18" s="40"/>
      <c r="E18" s="40"/>
      <c r="F18" s="40"/>
      <c r="G18" s="40"/>
      <c r="H18" s="40"/>
      <c r="I18" s="40"/>
      <c r="J18" s="40"/>
      <c r="K18" s="11"/>
      <c r="L18" s="12"/>
      <c r="M18" s="11"/>
      <c r="N18" s="12"/>
    </row>
  </sheetData>
  <mergeCells count="8">
    <mergeCell ref="E16:L16"/>
    <mergeCell ref="C18:J18"/>
    <mergeCell ref="C17:J17"/>
    <mergeCell ref="A1:H1"/>
    <mergeCell ref="B4:H4"/>
    <mergeCell ref="A15:G15"/>
    <mergeCell ref="I10:O10"/>
    <mergeCell ref="A2:H2"/>
  </mergeCells>
  <phoneticPr fontId="7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4BBFC-A05F-4159-94D3-435F47699A30}">
  <dimension ref="A1:B17"/>
  <sheetViews>
    <sheetView showGridLines="0" workbookViewId="0">
      <selection activeCell="I27" sqref="I27"/>
    </sheetView>
  </sheetViews>
  <sheetFormatPr defaultRowHeight="15" x14ac:dyDescent="0.25"/>
  <cols>
    <col min="1" max="1" width="36.7109375" bestFit="1" customWidth="1"/>
    <col min="2" max="2" width="15.85546875" bestFit="1" customWidth="1"/>
  </cols>
  <sheetData>
    <row r="1" spans="1:2" ht="23.25" x14ac:dyDescent="0.35">
      <c r="A1" s="52" t="s">
        <v>52</v>
      </c>
      <c r="B1" s="52"/>
    </row>
    <row r="2" spans="1:2" ht="23.25" x14ac:dyDescent="0.35">
      <c r="A2" s="52" t="s">
        <v>53</v>
      </c>
      <c r="B2" s="52"/>
    </row>
    <row r="3" spans="1:2" ht="15.75" x14ac:dyDescent="0.25">
      <c r="A3" s="31" t="s">
        <v>54</v>
      </c>
      <c r="B3" s="31" t="s">
        <v>55</v>
      </c>
    </row>
    <row r="4" spans="1:2" ht="15.75" x14ac:dyDescent="0.25">
      <c r="A4" s="31" t="s">
        <v>56</v>
      </c>
      <c r="B4" s="31"/>
    </row>
    <row r="5" spans="1:2" ht="15.75" x14ac:dyDescent="0.25">
      <c r="A5" s="31" t="s">
        <v>57</v>
      </c>
      <c r="B5" s="32">
        <v>4.9299999999999997E-2</v>
      </c>
    </row>
    <row r="6" spans="1:2" ht="15.75" x14ac:dyDescent="0.25">
      <c r="A6" s="31" t="s">
        <v>58</v>
      </c>
      <c r="B6" s="32">
        <v>4.8999999999999998E-3</v>
      </c>
    </row>
    <row r="7" spans="1:2" ht="15.75" x14ac:dyDescent="0.25">
      <c r="A7" s="31" t="s">
        <v>59</v>
      </c>
      <c r="B7" s="32">
        <v>1.3899999999999999E-2</v>
      </c>
    </row>
    <row r="8" spans="1:2" ht="15.75" x14ac:dyDescent="0.25">
      <c r="A8" s="31" t="s">
        <v>60</v>
      </c>
      <c r="B8" s="32">
        <v>9.9000000000000008E-3</v>
      </c>
    </row>
    <row r="9" spans="1:2" ht="15.75" x14ac:dyDescent="0.25">
      <c r="A9" s="31" t="s">
        <v>61</v>
      </c>
      <c r="B9" s="32">
        <v>8.0399999999999999E-2</v>
      </c>
    </row>
    <row r="10" spans="1:2" ht="15.75" x14ac:dyDescent="0.25">
      <c r="A10" s="31" t="s">
        <v>62</v>
      </c>
      <c r="B10" s="32">
        <v>8.0399999999999999E-2</v>
      </c>
    </row>
    <row r="11" spans="1:2" ht="15.75" x14ac:dyDescent="0.25">
      <c r="A11" s="31" t="s">
        <v>63</v>
      </c>
      <c r="B11" s="32">
        <v>6.6500000000000004E-2</v>
      </c>
    </row>
    <row r="12" spans="1:2" ht="15.75" x14ac:dyDescent="0.25">
      <c r="A12" s="31" t="s">
        <v>64</v>
      </c>
      <c r="B12" s="32">
        <v>0.03</v>
      </c>
    </row>
    <row r="13" spans="1:2" ht="15.75" x14ac:dyDescent="0.25">
      <c r="A13" s="31" t="s">
        <v>65</v>
      </c>
      <c r="B13" s="32">
        <v>6.4999999999999997E-3</v>
      </c>
    </row>
    <row r="14" spans="1:2" ht="15.75" x14ac:dyDescent="0.25">
      <c r="A14" s="31" t="s">
        <v>66</v>
      </c>
      <c r="B14" s="32">
        <v>0.03</v>
      </c>
    </row>
    <row r="15" spans="1:2" ht="15.75" x14ac:dyDescent="0.25">
      <c r="A15" s="31" t="s">
        <v>67</v>
      </c>
      <c r="B15" s="32">
        <v>0.24840000000000001</v>
      </c>
    </row>
    <row r="16" spans="1:2" ht="10.5" customHeight="1" x14ac:dyDescent="0.25">
      <c r="A16" s="53"/>
      <c r="B16" s="54"/>
    </row>
    <row r="17" spans="1:2" ht="42.75" customHeight="1" x14ac:dyDescent="0.25">
      <c r="A17" s="55" t="s">
        <v>68</v>
      </c>
      <c r="B17" s="56"/>
    </row>
  </sheetData>
  <mergeCells count="4">
    <mergeCell ref="A1:B1"/>
    <mergeCell ref="A2:B2"/>
    <mergeCell ref="A16:B16"/>
    <mergeCell ref="A17:B1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468B8-AC59-4006-B797-C063228B85E1}">
  <dimension ref="A1:P10"/>
  <sheetViews>
    <sheetView showGridLines="0" zoomScaleNormal="100" workbookViewId="0">
      <selection activeCell="P14" sqref="P14"/>
    </sheetView>
  </sheetViews>
  <sheetFormatPr defaultRowHeight="15" x14ac:dyDescent="0.25"/>
  <cols>
    <col min="1" max="1" width="4.85546875" customWidth="1"/>
    <col min="3" max="3" width="10.140625" customWidth="1"/>
    <col min="4" max="15" width="13.28515625" bestFit="1" customWidth="1"/>
    <col min="16" max="16" width="17.140625" customWidth="1"/>
  </cols>
  <sheetData>
    <row r="1" spans="1:16" ht="25.5" customHeight="1" x14ac:dyDescent="0.25">
      <c r="A1" s="70" t="s">
        <v>47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ht="49.5" customHeight="1" x14ac:dyDescent="0.25">
      <c r="A2" s="67" t="s">
        <v>48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6" ht="34.5" customHeight="1" x14ac:dyDescent="0.25">
      <c r="A3" s="38" t="s">
        <v>49</v>
      </c>
      <c r="B3" s="65" t="s">
        <v>50</v>
      </c>
      <c r="C3" s="65"/>
      <c r="D3" s="29">
        <v>45139</v>
      </c>
      <c r="E3" s="29">
        <v>45170</v>
      </c>
      <c r="F3" s="29">
        <v>45200</v>
      </c>
      <c r="G3" s="29">
        <v>45231</v>
      </c>
      <c r="H3" s="29">
        <v>45261</v>
      </c>
      <c r="I3" s="29">
        <v>45292</v>
      </c>
      <c r="J3" s="29">
        <v>45323</v>
      </c>
      <c r="K3" s="29">
        <v>45352</v>
      </c>
      <c r="L3" s="29">
        <v>45383</v>
      </c>
      <c r="M3" s="29">
        <v>45413</v>
      </c>
      <c r="N3" s="29">
        <v>45444</v>
      </c>
      <c r="O3" s="29">
        <v>45474</v>
      </c>
      <c r="P3" s="33" t="s">
        <v>74</v>
      </c>
    </row>
    <row r="4" spans="1:16" ht="37.5" customHeight="1" x14ac:dyDescent="0.25">
      <c r="A4" s="39">
        <v>1</v>
      </c>
      <c r="B4" s="57" t="s">
        <v>75</v>
      </c>
      <c r="C4" s="57"/>
      <c r="D4" s="30">
        <f>('Planilha Geral'!$H$5+'Planilha Geral'!$H$6+'Planilha Geral'!$H$7)/12</f>
        <v>11620.523333333336</v>
      </c>
      <c r="E4" s="30">
        <f>('Planilha Geral'!$H$5+'Planilha Geral'!$H$6+'Planilha Geral'!$H$7)/12</f>
        <v>11620.523333333336</v>
      </c>
      <c r="F4" s="30">
        <f>('Planilha Geral'!$H$5+'Planilha Geral'!$H$6+'Planilha Geral'!$H$7)/12</f>
        <v>11620.523333333336</v>
      </c>
      <c r="G4" s="30">
        <f>('Planilha Geral'!$H$5+'Planilha Geral'!$H$6+'Planilha Geral'!$H$7)/12</f>
        <v>11620.523333333336</v>
      </c>
      <c r="H4" s="30">
        <f>('Planilha Geral'!$H$5+'Planilha Geral'!$H$6+'Planilha Geral'!$H$7)/12</f>
        <v>11620.523333333336</v>
      </c>
      <c r="I4" s="30">
        <f>('Planilha Geral'!$H$5+'Planilha Geral'!$H$6+'Planilha Geral'!$H$7)/12</f>
        <v>11620.523333333336</v>
      </c>
      <c r="J4" s="30">
        <f>('Planilha Geral'!$H$5+'Planilha Geral'!$H$6+'Planilha Geral'!$H$7)/12</f>
        <v>11620.523333333336</v>
      </c>
      <c r="K4" s="30">
        <f>('Planilha Geral'!$H$5+'Planilha Geral'!$H$6+'Planilha Geral'!$H$7)/12</f>
        <v>11620.523333333336</v>
      </c>
      <c r="L4" s="30">
        <f>('Planilha Geral'!$H$5+'Planilha Geral'!$H$6+'Planilha Geral'!$H$7)/12</f>
        <v>11620.523333333336</v>
      </c>
      <c r="M4" s="30">
        <f>('Planilha Geral'!$H$5+'Planilha Geral'!$H$6+'Planilha Geral'!$H$7)/12</f>
        <v>11620.523333333336</v>
      </c>
      <c r="N4" s="30">
        <f>('Planilha Geral'!$H$5+'Planilha Geral'!$H$6+'Planilha Geral'!$H$7)/12</f>
        <v>11620.523333333336</v>
      </c>
      <c r="O4" s="30">
        <f>('Planilha Geral'!$H$5+'Planilha Geral'!$H$6+'Planilha Geral'!$H$7)/12</f>
        <v>11620.523333333336</v>
      </c>
      <c r="P4" s="34">
        <f t="shared" ref="P4:P9" si="0">SUM(D4:O4)</f>
        <v>139446.28</v>
      </c>
    </row>
    <row r="5" spans="1:16" ht="33" customHeight="1" x14ac:dyDescent="0.25">
      <c r="A5" s="39">
        <v>2</v>
      </c>
      <c r="B5" s="57" t="s">
        <v>70</v>
      </c>
      <c r="C5" s="57"/>
      <c r="D5" s="30">
        <f>('Planilha Geral'!$H$8+'Planilha Geral'!$H$9)/12</f>
        <v>248871.66099999999</v>
      </c>
      <c r="E5" s="30">
        <f>('Planilha Geral'!$H$8+'Planilha Geral'!$H$9)/12</f>
        <v>248871.66099999999</v>
      </c>
      <c r="F5" s="30">
        <f>('Planilha Geral'!$H$8+'Planilha Geral'!$H$9)/12</f>
        <v>248871.66099999999</v>
      </c>
      <c r="G5" s="30">
        <f>('Planilha Geral'!$H$8+'Planilha Geral'!$H$9)/12</f>
        <v>248871.66099999999</v>
      </c>
      <c r="H5" s="30">
        <f>('Planilha Geral'!$H$8+'Planilha Geral'!$H$9)/12</f>
        <v>248871.66099999999</v>
      </c>
      <c r="I5" s="30">
        <f>('Planilha Geral'!$H$8+'Planilha Geral'!$H$9)/12</f>
        <v>248871.66099999999</v>
      </c>
      <c r="J5" s="30">
        <f>('Planilha Geral'!$H$8+'Planilha Geral'!$H$9)/12</f>
        <v>248871.66099999999</v>
      </c>
      <c r="K5" s="30">
        <f>('Planilha Geral'!$H$8+'Planilha Geral'!$H$9)/12</f>
        <v>248871.66099999999</v>
      </c>
      <c r="L5" s="30">
        <f>('Planilha Geral'!$H$8+'Planilha Geral'!$H$9)/12</f>
        <v>248871.66099999999</v>
      </c>
      <c r="M5" s="30">
        <f>('Planilha Geral'!$H$8+'Planilha Geral'!$H$9)/12</f>
        <v>248871.66099999999</v>
      </c>
      <c r="N5" s="30">
        <f>('Planilha Geral'!$H$8+'Planilha Geral'!$H$9)/12</f>
        <v>248871.66099999999</v>
      </c>
      <c r="O5" s="30">
        <f>('Planilha Geral'!$H$8+'Planilha Geral'!$H$9)/12</f>
        <v>248871.66099999999</v>
      </c>
      <c r="P5" s="35">
        <f t="shared" si="0"/>
        <v>2986459.9319999996</v>
      </c>
    </row>
    <row r="6" spans="1:16" ht="33" customHeight="1" x14ac:dyDescent="0.25">
      <c r="A6" s="39">
        <v>3</v>
      </c>
      <c r="B6" s="66" t="s">
        <v>51</v>
      </c>
      <c r="C6" s="66"/>
      <c r="D6" s="30">
        <f>'Planilha Geral'!$H$10/12</f>
        <v>170781.12000000002</v>
      </c>
      <c r="E6" s="30">
        <f>'Planilha Geral'!$H$10/12</f>
        <v>170781.12000000002</v>
      </c>
      <c r="F6" s="30">
        <f>'Planilha Geral'!$H$10/12</f>
        <v>170781.12000000002</v>
      </c>
      <c r="G6" s="30">
        <f>'Planilha Geral'!$H$10/12</f>
        <v>170781.12000000002</v>
      </c>
      <c r="H6" s="30">
        <f>'Planilha Geral'!$H$10/12</f>
        <v>170781.12000000002</v>
      </c>
      <c r="I6" s="30">
        <f>'Planilha Geral'!$H$10/12</f>
        <v>170781.12000000002</v>
      </c>
      <c r="J6" s="30">
        <f>'Planilha Geral'!$H$10/12</f>
        <v>170781.12000000002</v>
      </c>
      <c r="K6" s="30">
        <f>'Planilha Geral'!$H$10/12</f>
        <v>170781.12000000002</v>
      </c>
      <c r="L6" s="30">
        <f>'Planilha Geral'!$H$10/12</f>
        <v>170781.12000000002</v>
      </c>
      <c r="M6" s="30">
        <f>'Planilha Geral'!$H$10/12</f>
        <v>170781.12000000002</v>
      </c>
      <c r="N6" s="30">
        <f>'Planilha Geral'!$H$10/12</f>
        <v>170781.12000000002</v>
      </c>
      <c r="O6" s="30">
        <f>'Planilha Geral'!$H$10/12</f>
        <v>170781.12000000002</v>
      </c>
      <c r="P6" s="35">
        <f t="shared" si="0"/>
        <v>2049373.4400000006</v>
      </c>
    </row>
    <row r="7" spans="1:16" ht="33" customHeight="1" x14ac:dyDescent="0.25">
      <c r="A7" s="39">
        <v>4</v>
      </c>
      <c r="B7" s="57" t="s">
        <v>71</v>
      </c>
      <c r="C7" s="57"/>
      <c r="D7" s="30">
        <f>'Planilha Geral'!$H$11/12</f>
        <v>39630.457999999999</v>
      </c>
      <c r="E7" s="30">
        <f>'Planilha Geral'!$H$11/12</f>
        <v>39630.457999999999</v>
      </c>
      <c r="F7" s="30">
        <f>'Planilha Geral'!$H$11/12</f>
        <v>39630.457999999999</v>
      </c>
      <c r="G7" s="30">
        <f>'Planilha Geral'!$H$11/12</f>
        <v>39630.457999999999</v>
      </c>
      <c r="H7" s="30">
        <f>'Planilha Geral'!$H$11/12</f>
        <v>39630.457999999999</v>
      </c>
      <c r="I7" s="30">
        <f>'Planilha Geral'!$H$11/12</f>
        <v>39630.457999999999</v>
      </c>
      <c r="J7" s="30">
        <f>'Planilha Geral'!$H$11/12</f>
        <v>39630.457999999999</v>
      </c>
      <c r="K7" s="30">
        <f>'Planilha Geral'!$H$11/12</f>
        <v>39630.457999999999</v>
      </c>
      <c r="L7" s="30">
        <f>'Planilha Geral'!$H$11/12</f>
        <v>39630.457999999999</v>
      </c>
      <c r="M7" s="30">
        <f>'Planilha Geral'!$H$11/12</f>
        <v>39630.457999999999</v>
      </c>
      <c r="N7" s="30">
        <f>'Planilha Geral'!$H$11/12</f>
        <v>39630.457999999999</v>
      </c>
      <c r="O7" s="30">
        <f>'Planilha Geral'!$H$11/12</f>
        <v>39630.457999999999</v>
      </c>
      <c r="P7" s="36">
        <f t="shared" si="0"/>
        <v>475565.49599999987</v>
      </c>
    </row>
    <row r="8" spans="1:16" ht="33" customHeight="1" x14ac:dyDescent="0.25">
      <c r="A8" s="39">
        <v>5</v>
      </c>
      <c r="B8" s="58" t="s">
        <v>69</v>
      </c>
      <c r="C8" s="59"/>
      <c r="D8" s="30">
        <f>'Planilha Geral'!$H$12/12</f>
        <v>3845.0720000000001</v>
      </c>
      <c r="E8" s="30">
        <f>'Planilha Geral'!$H$12/12</f>
        <v>3845.0720000000001</v>
      </c>
      <c r="F8" s="30">
        <f>'Planilha Geral'!$H$12/12</f>
        <v>3845.0720000000001</v>
      </c>
      <c r="G8" s="30">
        <f>'Planilha Geral'!$H$12/12</f>
        <v>3845.0720000000001</v>
      </c>
      <c r="H8" s="30">
        <f>'Planilha Geral'!$H$12/12</f>
        <v>3845.0720000000001</v>
      </c>
      <c r="I8" s="30">
        <f>'Planilha Geral'!$H$12/12</f>
        <v>3845.0720000000001</v>
      </c>
      <c r="J8" s="30">
        <f>'Planilha Geral'!$H$12/12</f>
        <v>3845.0720000000001</v>
      </c>
      <c r="K8" s="30">
        <f>'Planilha Geral'!$H$12/12</f>
        <v>3845.0720000000001</v>
      </c>
      <c r="L8" s="30">
        <f>'Planilha Geral'!$H$12/12</f>
        <v>3845.0720000000001</v>
      </c>
      <c r="M8" s="30">
        <f>'Planilha Geral'!$H$12/12</f>
        <v>3845.0720000000001</v>
      </c>
      <c r="N8" s="30">
        <f>'Planilha Geral'!$H$12/12</f>
        <v>3845.0720000000001</v>
      </c>
      <c r="O8" s="30">
        <f>'Planilha Geral'!$H$12/12</f>
        <v>3845.0720000000001</v>
      </c>
      <c r="P8" s="35">
        <f t="shared" si="0"/>
        <v>46140.864000000001</v>
      </c>
    </row>
    <row r="9" spans="1:16" ht="33" customHeight="1" x14ac:dyDescent="0.25">
      <c r="A9" s="39">
        <v>6</v>
      </c>
      <c r="B9" s="60" t="s">
        <v>72</v>
      </c>
      <c r="C9" s="61"/>
      <c r="D9" s="30">
        <f>('Planilha Geral'!$H$13+'Planilha Geral'!$H$14)/12</f>
        <v>10356.206233333334</v>
      </c>
      <c r="E9" s="30">
        <f>('Planilha Geral'!$H$13+'Planilha Geral'!$H$14)/12</f>
        <v>10356.206233333334</v>
      </c>
      <c r="F9" s="30">
        <f>('Planilha Geral'!$H$13+'Planilha Geral'!$H$14)/12</f>
        <v>10356.206233333334</v>
      </c>
      <c r="G9" s="30">
        <f>('Planilha Geral'!$H$13+'Planilha Geral'!$H$14)/12</f>
        <v>10356.206233333334</v>
      </c>
      <c r="H9" s="30">
        <f>('Planilha Geral'!$H$13+'Planilha Geral'!$H$14)/12</f>
        <v>10356.206233333334</v>
      </c>
      <c r="I9" s="30">
        <f>('Planilha Geral'!$H$13+'Planilha Geral'!$H$14)/12</f>
        <v>10356.206233333334</v>
      </c>
      <c r="J9" s="30">
        <f>('Planilha Geral'!$H$13+'Planilha Geral'!$H$14)/12</f>
        <v>10356.206233333334</v>
      </c>
      <c r="K9" s="30">
        <f>('Planilha Geral'!$H$13+'Planilha Geral'!$H$14)/12</f>
        <v>10356.206233333334</v>
      </c>
      <c r="L9" s="30">
        <f>('Planilha Geral'!$H$13+'Planilha Geral'!$H$14)/12</f>
        <v>10356.206233333334</v>
      </c>
      <c r="M9" s="30">
        <f>('Planilha Geral'!$H$13+'Planilha Geral'!$H$14)/12</f>
        <v>10356.206233333334</v>
      </c>
      <c r="N9" s="30">
        <f>('Planilha Geral'!$H$13+'Planilha Geral'!$H$14)/12</f>
        <v>10356.206233333334</v>
      </c>
      <c r="O9" s="30">
        <f>('Planilha Geral'!$H$13+'Planilha Geral'!$H$14)/12</f>
        <v>10356.206233333334</v>
      </c>
      <c r="P9" s="35">
        <f t="shared" si="0"/>
        <v>124274.47479999998</v>
      </c>
    </row>
    <row r="10" spans="1:16" ht="15" customHeight="1" thickBot="1" x14ac:dyDescent="0.3">
      <c r="A10" s="62" t="s">
        <v>73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  <c r="P10" s="37">
        <f>SUM(P4:P9)</f>
        <v>5821260.4868000001</v>
      </c>
    </row>
  </sheetData>
  <mergeCells count="10">
    <mergeCell ref="A2:P2"/>
    <mergeCell ref="A1:P1"/>
    <mergeCell ref="B7:C7"/>
    <mergeCell ref="B8:C8"/>
    <mergeCell ref="B9:C9"/>
    <mergeCell ref="A10:O10"/>
    <mergeCell ref="B3:C3"/>
    <mergeCell ref="B4:C4"/>
    <mergeCell ref="B5:C5"/>
    <mergeCell ref="B6:C6"/>
  </mergeCells>
  <pageMargins left="0.511811024" right="0.511811024" top="0.78740157499999996" bottom="0.78740157499999996" header="0.31496062000000002" footer="0.31496062000000002"/>
  <pageSetup paperSize="9"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Geral</vt:lpstr>
      <vt:lpstr>Composição BDI</vt:lpstr>
      <vt:lpstr>Cronograma Físico- FInanceiro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PMCL</cp:lastModifiedBy>
  <cp:lastPrinted>2023-07-03T19:46:29Z</cp:lastPrinted>
  <dcterms:created xsi:type="dcterms:W3CDTF">2020-11-13T13:37:45Z</dcterms:created>
  <dcterms:modified xsi:type="dcterms:W3CDTF">2023-07-03T19:56:12Z</dcterms:modified>
</cp:coreProperties>
</file>